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autoCompressPictures="0"/>
  <mc:AlternateContent xmlns:mc="http://schemas.openxmlformats.org/markup-compatibility/2006">
    <mc:Choice Requires="x15">
      <x15ac:absPath xmlns:x15ac="http://schemas.microsoft.com/office/spreadsheetml/2010/11/ac" url="/Users/anneschulte/Desktop/Accounting/Accounts Receivable/Educational/FY22/"/>
    </mc:Choice>
  </mc:AlternateContent>
  <xr:revisionPtr revIDLastSave="0" documentId="8_{D2106190-80C1-694F-802B-1C952C8553C5}" xr6:coauthVersionLast="45" xr6:coauthVersionMax="45" xr10:uidLastSave="{00000000-0000-0000-0000-000000000000}"/>
  <bookViews>
    <workbookView xWindow="2140" yWindow="2140" windowWidth="38400" windowHeight="21140" tabRatio="923" activeTab="1" xr2:uid="{00000000-000D-0000-FFFF-FFFF00000000}"/>
  </bookViews>
  <sheets>
    <sheet name="Fall Chapter Budget" sheetId="2" state="hidden" r:id="rId1"/>
    <sheet name="Spring Chapter Budget"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1" l="1"/>
  <c r="C18" i="1"/>
  <c r="E22" i="2"/>
  <c r="E23" i="2" l="1"/>
  <c r="E18" i="2" l="1"/>
  <c r="C22" i="2"/>
  <c r="E21" i="2"/>
  <c r="C20" i="2"/>
  <c r="E20" i="2"/>
  <c r="C19" i="2"/>
  <c r="E19" i="2" s="1"/>
  <c r="C17" i="2"/>
  <c r="E17" i="2"/>
  <c r="C16" i="2"/>
  <c r="E16" i="2" s="1"/>
  <c r="C15" i="2"/>
  <c r="E15" i="2"/>
  <c r="E14" i="2"/>
  <c r="C13" i="2"/>
  <c r="E13" i="2" s="1"/>
  <c r="E8" i="2"/>
  <c r="E9" i="2" s="1"/>
  <c r="E6" i="2"/>
  <c r="E5" i="2"/>
  <c r="E4" i="2"/>
  <c r="C22" i="1"/>
  <c r="E22" i="1" s="1"/>
  <c r="C17" i="1"/>
  <c r="E17" i="1" s="1"/>
  <c r="E18" i="1"/>
  <c r="E23" i="1"/>
  <c r="E8" i="1"/>
  <c r="E21" i="1"/>
  <c r="E6" i="1"/>
  <c r="E4" i="1"/>
  <c r="E5" i="1"/>
  <c r="E7" i="1" s="1"/>
  <c r="C15" i="1"/>
  <c r="E15" i="1"/>
  <c r="C16" i="1"/>
  <c r="E16" i="1" s="1"/>
  <c r="C20" i="1"/>
  <c r="E20" i="1"/>
  <c r="C13" i="1"/>
  <c r="E13" i="1"/>
  <c r="E14" i="1"/>
  <c r="C19" i="1"/>
  <c r="E19" i="1" s="1"/>
  <c r="D24" i="1" l="1"/>
  <c r="E24" i="1" s="1"/>
  <c r="E10" i="1"/>
  <c r="E25" i="1"/>
  <c r="E7" i="2"/>
  <c r="D24" i="2"/>
  <c r="E24" i="2" s="1"/>
  <c r="E25" i="2" s="1"/>
  <c r="E10" i="2"/>
  <c r="E27" i="1" l="1"/>
  <c r="E31" i="1" s="1"/>
  <c r="E27" i="2"/>
  <c r="E29" i="2" s="1"/>
  <c r="E31" i="2" s="1"/>
</calcChain>
</file>

<file path=xl/sharedStrings.xml><?xml version="1.0" encoding="utf-8"?>
<sst xmlns="http://schemas.openxmlformats.org/spreadsheetml/2006/main" count="116" uniqueCount="71">
  <si>
    <t>Number of Members</t>
  </si>
  <si>
    <t>Total</t>
  </si>
  <si>
    <t>Amount</t>
  </si>
  <si>
    <t>Initiation Fees</t>
  </si>
  <si>
    <t>Interfraternity Council Dues</t>
  </si>
  <si>
    <t>Association Fees</t>
  </si>
  <si>
    <t>IFC Dues- Associates</t>
  </si>
  <si>
    <t>Receivables (Per semester)</t>
  </si>
  <si>
    <t>Expenses (Per semester)</t>
  </si>
  <si>
    <t>Total Income</t>
  </si>
  <si>
    <t xml:space="preserve">Collegiate Brother Dues </t>
  </si>
  <si>
    <t>Collegiate Brother Dues (pay up-front discount)</t>
  </si>
  <si>
    <t>Member Dues</t>
  </si>
  <si>
    <t>Total Expenses</t>
  </si>
  <si>
    <t>House Expenses</t>
  </si>
  <si>
    <t>AM Pin &amp; Cornerstone</t>
  </si>
  <si>
    <t>Total amount left for Officer Budgets/Carry Forward</t>
  </si>
  <si>
    <t>Billing Agency Cost per Initiate/Am (OmegaFi Rate)</t>
  </si>
  <si>
    <t>References</t>
  </si>
  <si>
    <t>Officer Budgets</t>
  </si>
  <si>
    <t>Reserve (Rainy day Fund)</t>
  </si>
  <si>
    <t>Carry Forward</t>
  </si>
  <si>
    <t>Notes</t>
  </si>
  <si>
    <t>Amount for members on a payment plan throughout semester/quarters</t>
  </si>
  <si>
    <t>Discount for paying dues up front (highly recommended)</t>
  </si>
  <si>
    <t>This is Member dues ($68) and Housing Initiative dues ($10) combined</t>
  </si>
  <si>
    <t>Chapter Base Assessment billed Annually on January 1st</t>
  </si>
  <si>
    <t>Associate Member Dues are non-refundable after 2 weeks of being an AM</t>
  </si>
  <si>
    <t>Due by Initiation - only for the those who are initiated</t>
  </si>
  <si>
    <t>This is for any IFC Council dues is applicable for your school should go</t>
  </si>
  <si>
    <t>IFC Dues for Associate member if applicable</t>
  </si>
  <si>
    <t>This should be &gt;0 when completed</t>
  </si>
  <si>
    <t>Budgets for your officers would be done based off of this number</t>
  </si>
  <si>
    <t>A Rainy day fund for your chapter can be used in times of need.  This is a long term safety net</t>
  </si>
  <si>
    <t>A contingency fund is a standard budget practice that is a safety net for uncollected dues or unexpected expenses</t>
  </si>
  <si>
    <t>Any dues outstanding from prior semesters/quarters from your members/Associates would go here</t>
  </si>
  <si>
    <t>Amount of your checking account balance</t>
  </si>
  <si>
    <t>Make sure you are charging more than their cost ($400 absolute minimum recommended)</t>
  </si>
  <si>
    <t>Total Income - Contingency Fund</t>
  </si>
  <si>
    <t>Associate Member Dues (Estimate your expected Associates Conservatively)</t>
  </si>
  <si>
    <t>Associate Member Dues (do 1/2 of the expected amount)</t>
  </si>
  <si>
    <t>Receivables from previous semesters (money still due from your members/associates)</t>
  </si>
  <si>
    <t>Base Chapter Assessment (Billed in spring only)</t>
  </si>
  <si>
    <t>Income (Per semester)</t>
  </si>
  <si>
    <t>Base Chapter Assessment (not billed for the 2020-2021 School Year)</t>
  </si>
  <si>
    <t>Enter your balance due prior to any Fall billing</t>
  </si>
  <si>
    <t>Enter your balance due prior to any Spring billing</t>
  </si>
  <si>
    <t>Carry Forward debt to IHQ (Include Am's in new member queue)</t>
  </si>
  <si>
    <t>This is Income minus Expenses from School/Headquarters</t>
  </si>
  <si>
    <t>Carry Forward debt to IHQ (Include Am's who haven't been billed yet)</t>
  </si>
  <si>
    <t>Am Pin/Cornerstone/Member Badge</t>
  </si>
  <si>
    <t>Prior semester Receivable - Allowance for doubtful accounts (50%)</t>
  </si>
  <si>
    <t>Current semester receivable - Allowance for doubtful accounts (10%)</t>
  </si>
  <si>
    <t>10% Contingency Fund (10% unexpected expenses)</t>
  </si>
  <si>
    <t xml:space="preserve">This is Member dues ($68) and Housing Initiative dues ($10) combined. </t>
  </si>
  <si>
    <t>Current Omega Fi Rate for Vault billing.  Range of billing agencies is $25-42</t>
  </si>
  <si>
    <t>Risk Management Assessment (60% in Fall, 40% in Spring) *Enter your actual Quantity &amp; Rates*</t>
  </si>
  <si>
    <t>RMA is billed in Sept/Oct. Enter your chapter/colony specific rate and quantity.</t>
  </si>
  <si>
    <t>Chapter Base Assessment billed annually on January 1st</t>
  </si>
  <si>
    <t>RMA is billed on February 15th. This is 40% of the annual rate.  Enter your chapter/colony specific rate and quantity.</t>
  </si>
  <si>
    <t>Current Omega Fi Rate for Vault billing.  Range of billing agencies is $25-$42.</t>
  </si>
  <si>
    <t>Parlor fees, etc…</t>
  </si>
  <si>
    <t>Parlor fees, etc.</t>
  </si>
  <si>
    <t>Am Pin is $10, Cornerstone is $20.85, Member Badge $19 as of 10/19/21</t>
  </si>
  <si>
    <t>Budgets for your officers would be done based off of this number.  This will include Composites and Formal.</t>
  </si>
  <si>
    <t>This is to account for unexpected expenses.</t>
  </si>
  <si>
    <t>This is for unexpected expenses.</t>
  </si>
  <si>
    <t>Prior semester Receivable</t>
  </si>
  <si>
    <t>Budget Spring (as of 10/18/2021)</t>
  </si>
  <si>
    <t>Am Pin is $10, Cornerstone is $20.85, Member badge is $19 as of 10/18/21</t>
  </si>
  <si>
    <t>Budget Draft Fall (as of 10/18/21)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</si>
</sst>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s>
  <fonts count="13" x14ac:knownFonts="1">
    <font>
      <sz val="10"/>
      <name val="Arial"/>
    </font>
    <font>
      <sz val="10"/>
      <name val="Arial"/>
      <family val="2"/>
    </font>
    <font>
      <sz val="11"/>
      <name val="Arial Narrow"/>
      <family val="2"/>
    </font>
    <font>
      <b/>
      <sz val="11"/>
      <name val="Arial Narrow"/>
      <family val="2"/>
    </font>
    <font>
      <b/>
      <sz val="14"/>
      <name val="Arial Narrow"/>
      <family val="2"/>
    </font>
    <font>
      <b/>
      <u/>
      <sz val="11"/>
      <name val="Arial Narrow"/>
      <family val="2"/>
    </font>
    <font>
      <u/>
      <sz val="11"/>
      <name val="Arial Narrow"/>
      <family val="2"/>
    </font>
    <font>
      <b/>
      <sz val="18"/>
      <color theme="3"/>
      <name val="Cambria"/>
      <family val="2"/>
      <scheme val="major"/>
    </font>
    <font>
      <b/>
      <sz val="14"/>
      <color theme="0"/>
      <name val="Arial Narrow"/>
      <family val="2"/>
    </font>
    <font>
      <sz val="10"/>
      <name val="Arial"/>
      <family val="2"/>
    </font>
    <font>
      <b/>
      <sz val="10"/>
      <name val="Arial"/>
      <family val="2"/>
    </font>
    <font>
      <sz val="10"/>
      <name val="Arial Narrow"/>
      <family val="2"/>
    </font>
    <font>
      <sz val="11"/>
      <color rgb="FFFF0000"/>
      <name val="Arial Narrow"/>
      <family val="2"/>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42" fontId="9" fillId="0" borderId="0" applyFont="0" applyFill="0" applyBorder="0" applyAlignment="0" applyProtection="0"/>
  </cellStyleXfs>
  <cellXfs count="69">
    <xf numFmtId="0" fontId="0" fillId="0" borderId="0" xfId="0"/>
    <xf numFmtId="0" fontId="2" fillId="0" borderId="0" xfId="0" applyFont="1" applyAlignment="1">
      <alignment horizontal="center"/>
    </xf>
    <xf numFmtId="0" fontId="2" fillId="0" borderId="0" xfId="0" applyFont="1" applyAlignment="1">
      <alignment horizontal="left"/>
    </xf>
    <xf numFmtId="8" fontId="2"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8" fontId="2" fillId="0" borderId="0" xfId="0" applyNumberFormat="1" applyFont="1" applyAlignment="1">
      <alignment horizontal="left"/>
    </xf>
    <xf numFmtId="0" fontId="2" fillId="0" borderId="0" xfId="0" applyFont="1" applyFill="1" applyAlignment="1">
      <alignment horizontal="center"/>
    </xf>
    <xf numFmtId="44" fontId="2" fillId="0" borderId="0" xfId="1" applyFont="1" applyAlignment="1">
      <alignment horizontal="center"/>
    </xf>
    <xf numFmtId="0" fontId="2" fillId="0" borderId="0" xfId="0" applyFont="1" applyBorder="1" applyAlignment="1">
      <alignment horizontal="left"/>
    </xf>
    <xf numFmtId="44" fontId="2" fillId="0" borderId="0" xfId="1"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44" fontId="2" fillId="0" borderId="0" xfId="1" applyFont="1" applyFill="1" applyBorder="1" applyAlignment="1">
      <alignment horizontal="center"/>
    </xf>
    <xf numFmtId="0" fontId="0" fillId="0" borderId="0" xfId="0" applyFill="1" applyBorder="1"/>
    <xf numFmtId="164" fontId="3" fillId="0" borderId="0" xfId="0" applyNumberFormat="1" applyFont="1" applyBorder="1" applyAlignment="1">
      <alignment horizontal="center"/>
    </xf>
    <xf numFmtId="8" fontId="3" fillId="0" borderId="0" xfId="0" applyNumberFormat="1" applyFont="1" applyBorder="1" applyAlignment="1">
      <alignment horizontal="right"/>
    </xf>
    <xf numFmtId="164" fontId="0" fillId="0" borderId="0" xfId="0" applyNumberFormat="1" applyBorder="1"/>
    <xf numFmtId="0" fontId="2" fillId="0" borderId="1" xfId="0" applyFont="1" applyBorder="1" applyAlignment="1">
      <alignment horizontal="left"/>
    </xf>
    <xf numFmtId="44" fontId="2" fillId="0" borderId="0" xfId="1" applyFont="1" applyFill="1" applyAlignment="1">
      <alignment horizontal="center"/>
    </xf>
    <xf numFmtId="8" fontId="2" fillId="0" borderId="0" xfId="0" applyNumberFormat="1" applyFont="1" applyFill="1" applyAlignment="1">
      <alignment horizontal="center"/>
    </xf>
    <xf numFmtId="0" fontId="2" fillId="0" borderId="0" xfId="0" applyFont="1" applyFill="1" applyBorder="1" applyAlignment="1">
      <alignment horizontal="center"/>
    </xf>
    <xf numFmtId="0" fontId="2" fillId="0" borderId="1" xfId="0" applyFont="1" applyFill="1" applyBorder="1" applyAlignment="1">
      <alignment horizontal="center"/>
    </xf>
    <xf numFmtId="44" fontId="2" fillId="0" borderId="1" xfId="1" applyFont="1" applyFill="1" applyBorder="1" applyAlignment="1">
      <alignment horizontal="center"/>
    </xf>
    <xf numFmtId="0" fontId="3" fillId="0" borderId="2" xfId="0" applyFont="1" applyBorder="1" applyAlignment="1">
      <alignment horizontal="left"/>
    </xf>
    <xf numFmtId="0" fontId="3" fillId="0" borderId="2" xfId="0" applyFont="1" applyBorder="1" applyAlignment="1">
      <alignment horizontal="center"/>
    </xf>
    <xf numFmtId="8" fontId="3" fillId="0" borderId="2" xfId="0" applyNumberFormat="1" applyFont="1" applyBorder="1" applyAlignment="1">
      <alignment horizontal="center"/>
    </xf>
    <xf numFmtId="0" fontId="3" fillId="0" borderId="2" xfId="0" applyFont="1" applyFill="1" applyBorder="1" applyAlignment="1">
      <alignment horizontal="center"/>
    </xf>
    <xf numFmtId="8" fontId="3" fillId="0" borderId="2" xfId="0" applyNumberFormat="1" applyFont="1" applyFill="1" applyBorder="1" applyAlignment="1">
      <alignment horizontal="center"/>
    </xf>
    <xf numFmtId="0" fontId="10" fillId="0" borderId="0" xfId="0" applyFont="1" applyBorder="1" applyAlignment="1">
      <alignment horizontal="center"/>
    </xf>
    <xf numFmtId="164" fontId="10" fillId="0" borderId="0" xfId="0" applyNumberFormat="1" applyFont="1" applyFill="1" applyBorder="1" applyAlignment="1">
      <alignment horizontal="center"/>
    </xf>
    <xf numFmtId="0" fontId="3" fillId="0" borderId="0" xfId="0" applyFont="1" applyAlignment="1">
      <alignment horizontal="right"/>
    </xf>
    <xf numFmtId="164" fontId="3" fillId="0" borderId="0" xfId="0" applyNumberFormat="1" applyFont="1" applyAlignment="1">
      <alignment horizontal="center"/>
    </xf>
    <xf numFmtId="0" fontId="8" fillId="0" borderId="0" xfId="0" applyFont="1" applyFill="1" applyBorder="1" applyAlignment="1">
      <alignment horizontal="center"/>
    </xf>
    <xf numFmtId="44" fontId="2" fillId="0" borderId="0" xfId="0" applyNumberFormat="1" applyFont="1" applyFill="1" applyBorder="1" applyAlignment="1">
      <alignment horizontal="center"/>
    </xf>
    <xf numFmtId="0" fontId="5" fillId="0" borderId="0" xfId="0" applyFont="1" applyFill="1" applyBorder="1" applyAlignment="1">
      <alignment horizontal="center"/>
    </xf>
    <xf numFmtId="44" fontId="0" fillId="0" borderId="0" xfId="1" applyFont="1" applyFill="1" applyBorder="1"/>
    <xf numFmtId="0" fontId="7" fillId="0" borderId="0" xfId="2" applyFill="1" applyBorder="1" applyAlignment="1"/>
    <xf numFmtId="164" fontId="2" fillId="0" borderId="0" xfId="0" applyNumberFormat="1" applyFont="1" applyBorder="1" applyAlignment="1">
      <alignment horizontal="left"/>
    </xf>
    <xf numFmtId="0" fontId="0" fillId="0" borderId="0" xfId="0" applyBorder="1"/>
    <xf numFmtId="0" fontId="2" fillId="0" borderId="0" xfId="0" applyFont="1" applyBorder="1" applyAlignment="1"/>
    <xf numFmtId="0" fontId="2" fillId="0" borderId="3" xfId="0" applyFont="1" applyBorder="1" applyAlignment="1">
      <alignment horizontal="center"/>
    </xf>
    <xf numFmtId="0" fontId="3" fillId="0" borderId="3" xfId="0" applyFont="1" applyBorder="1" applyAlignment="1"/>
    <xf numFmtId="164" fontId="3" fillId="0" borderId="3" xfId="0" applyNumberFormat="1" applyFont="1" applyBorder="1" applyAlignment="1">
      <alignment horizontal="center"/>
    </xf>
    <xf numFmtId="0" fontId="10" fillId="0" borderId="3" xfId="0" applyFont="1" applyBorder="1" applyAlignment="1">
      <alignment horizontal="center"/>
    </xf>
    <xf numFmtId="164" fontId="10" fillId="0" borderId="3" xfId="0" applyNumberFormat="1" applyFont="1" applyFill="1" applyBorder="1" applyAlignment="1">
      <alignment horizontal="center"/>
    </xf>
    <xf numFmtId="164" fontId="2" fillId="0" borderId="0" xfId="0" applyNumberFormat="1" applyFont="1" applyBorder="1" applyAlignment="1">
      <alignment horizontal="center"/>
    </xf>
    <xf numFmtId="44" fontId="2" fillId="0" borderId="0" xfId="1" applyFont="1" applyFill="1" applyBorder="1" applyAlignment="1">
      <alignment horizontal="center" vertical="center"/>
    </xf>
    <xf numFmtId="0" fontId="2" fillId="0" borderId="4" xfId="0" applyFont="1" applyBorder="1" applyAlignment="1">
      <alignment horizontal="center"/>
    </xf>
    <xf numFmtId="0" fontId="3" fillId="0" borderId="4" xfId="0" applyFont="1" applyBorder="1" applyAlignment="1">
      <alignment horizontal="left"/>
    </xf>
    <xf numFmtId="0" fontId="3" fillId="0" borderId="4" xfId="0" applyFont="1" applyFill="1" applyBorder="1" applyAlignment="1">
      <alignment horizontal="center"/>
    </xf>
    <xf numFmtId="44" fontId="3" fillId="0" borderId="4" xfId="0" applyNumberFormat="1" applyFont="1" applyFill="1" applyBorder="1" applyAlignment="1">
      <alignment horizontal="center"/>
    </xf>
    <xf numFmtId="164" fontId="3" fillId="0" borderId="4" xfId="0" applyNumberFormat="1" applyFont="1" applyFill="1" applyBorder="1" applyAlignment="1">
      <alignment horizontal="center" vertical="center"/>
    </xf>
    <xf numFmtId="0" fontId="2" fillId="0" borderId="1" xfId="0" applyFont="1" applyBorder="1" applyAlignment="1">
      <alignment horizontal="center"/>
    </xf>
    <xf numFmtId="0" fontId="2" fillId="0" borderId="4" xfId="0" applyFont="1" applyFill="1" applyBorder="1" applyAlignment="1">
      <alignment horizontal="center"/>
    </xf>
    <xf numFmtId="44" fontId="2" fillId="0" borderId="4" xfId="1" applyFont="1" applyFill="1" applyBorder="1" applyAlignment="1">
      <alignment horizontal="center"/>
    </xf>
    <xf numFmtId="7" fontId="3" fillId="0" borderId="4" xfId="3" applyNumberFormat="1" applyFont="1" applyFill="1" applyBorder="1" applyAlignment="1">
      <alignment horizontal="center"/>
    </xf>
    <xf numFmtId="0" fontId="2" fillId="0" borderId="2" xfId="0" applyFont="1" applyBorder="1" applyAlignment="1">
      <alignment horizontal="center"/>
    </xf>
    <xf numFmtId="164" fontId="2" fillId="0" borderId="1" xfId="1" applyNumberFormat="1" applyFont="1" applyFill="1" applyBorder="1" applyAlignment="1">
      <alignment horizontal="center"/>
    </xf>
    <xf numFmtId="44" fontId="11" fillId="0" borderId="0" xfId="1" applyFont="1" applyAlignment="1">
      <alignment horizontal="left"/>
    </xf>
    <xf numFmtId="16" fontId="11" fillId="0" borderId="0" xfId="1" applyNumberFormat="1" applyFont="1" applyAlignment="1">
      <alignment horizontal="left"/>
    </xf>
    <xf numFmtId="0" fontId="11" fillId="0" borderId="0" xfId="0" applyFont="1" applyAlignment="1">
      <alignment horizontal="left"/>
    </xf>
    <xf numFmtId="44" fontId="11" fillId="0" borderId="0" xfId="0" applyNumberFormat="1" applyFont="1" applyAlignment="1">
      <alignment horizontal="left"/>
    </xf>
    <xf numFmtId="164" fontId="11" fillId="0" borderId="0" xfId="0" applyNumberFormat="1" applyFont="1" applyAlignment="1">
      <alignment horizontal="left"/>
    </xf>
    <xf numFmtId="0" fontId="12" fillId="0" borderId="0" xfId="0" applyFont="1" applyBorder="1" applyAlignment="1">
      <alignment horizontal="left"/>
    </xf>
    <xf numFmtId="0" fontId="12" fillId="0" borderId="0" xfId="0" applyFont="1" applyAlignment="1">
      <alignment horizontal="left"/>
    </xf>
  </cellXfs>
  <cellStyles count="4">
    <cellStyle name="Currency" xfId="1" builtinId="4"/>
    <cellStyle name="Currency [0]" xfId="3" builtinId="7"/>
    <cellStyle name="Normal" xfId="0" builtinId="0"/>
    <cellStyle name="Title" xfId="2" builtinId="15"/>
  </cellStyles>
  <dxfs count="2">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DEB4-79FE-B149-AF32-F43C37F6526D}">
  <dimension ref="A1:N65"/>
  <sheetViews>
    <sheetView zoomScale="177" zoomScaleNormal="177" zoomScalePageLayoutView="180" workbookViewId="0">
      <selection activeCell="B8" sqref="B8"/>
    </sheetView>
  </sheetViews>
  <sheetFormatPr baseColWidth="10" defaultColWidth="9.1640625" defaultRowHeight="14" x14ac:dyDescent="0.15"/>
  <cols>
    <col min="1" max="1" width="9.1640625" style="1"/>
    <col min="2" max="2" width="64.33203125" style="2" customWidth="1"/>
    <col min="3" max="3" width="18.6640625" style="1" bestFit="1" customWidth="1"/>
    <col min="4" max="4" width="16" style="3" bestFit="1" customWidth="1"/>
    <col min="5" max="5" width="17.33203125" style="1" customWidth="1"/>
    <col min="6" max="6" width="59.83203125" style="1" customWidth="1"/>
    <col min="7" max="13" width="8.83203125" style="1" customWidth="1"/>
    <col min="14" max="16384" width="9.1640625" style="1"/>
  </cols>
  <sheetData>
    <row r="1" spans="1:11" ht="18" x14ac:dyDescent="0.2">
      <c r="B1" s="6" t="s">
        <v>70</v>
      </c>
      <c r="C1" s="2"/>
      <c r="D1" s="9"/>
      <c r="G1" s="14"/>
      <c r="H1" s="24"/>
      <c r="I1" s="24"/>
      <c r="J1" s="24"/>
      <c r="K1" s="14"/>
    </row>
    <row r="2" spans="1:11" ht="23" x14ac:dyDescent="0.25">
      <c r="B2" s="4"/>
      <c r="G2" s="14"/>
      <c r="H2" s="40"/>
      <c r="I2" s="40"/>
      <c r="J2" s="40"/>
      <c r="K2" s="14"/>
    </row>
    <row r="3" spans="1:11" s="7" customFormat="1" x14ac:dyDescent="0.15">
      <c r="A3" s="7" t="s">
        <v>18</v>
      </c>
      <c r="B3" s="27" t="s">
        <v>43</v>
      </c>
      <c r="C3" s="28" t="s">
        <v>0</v>
      </c>
      <c r="D3" s="29" t="s">
        <v>2</v>
      </c>
      <c r="E3" s="28" t="s">
        <v>1</v>
      </c>
      <c r="F3" s="7" t="s">
        <v>22</v>
      </c>
      <c r="G3" s="15"/>
      <c r="H3" s="24"/>
      <c r="I3" s="24"/>
      <c r="J3" s="24"/>
      <c r="K3" s="15"/>
    </row>
    <row r="4" spans="1:11" ht="18" x14ac:dyDescent="0.2">
      <c r="A4" s="1">
        <v>1</v>
      </c>
      <c r="B4" s="2" t="s">
        <v>10</v>
      </c>
      <c r="C4" s="1">
        <v>22</v>
      </c>
      <c r="D4" s="11">
        <v>450</v>
      </c>
      <c r="E4" s="11">
        <f>D4*C4</f>
        <v>9900</v>
      </c>
      <c r="F4" s="62" t="s">
        <v>23</v>
      </c>
      <c r="G4" s="14"/>
      <c r="H4" s="36"/>
      <c r="I4" s="36"/>
      <c r="J4" s="36"/>
      <c r="K4" s="14"/>
    </row>
    <row r="5" spans="1:11" x14ac:dyDescent="0.15">
      <c r="A5" s="1">
        <v>2</v>
      </c>
      <c r="B5" s="2" t="s">
        <v>11</v>
      </c>
      <c r="C5" s="1">
        <v>23</v>
      </c>
      <c r="D5" s="11">
        <v>425</v>
      </c>
      <c r="E5" s="11">
        <f>C5*D5</f>
        <v>9775</v>
      </c>
      <c r="F5" s="62" t="s">
        <v>24</v>
      </c>
      <c r="G5" s="14"/>
      <c r="H5" s="24"/>
      <c r="I5" s="37"/>
      <c r="J5" s="37"/>
      <c r="K5" s="14"/>
    </row>
    <row r="6" spans="1:11" x14ac:dyDescent="0.15">
      <c r="A6" s="1">
        <v>3</v>
      </c>
      <c r="B6" s="2" t="s">
        <v>40</v>
      </c>
      <c r="C6" s="1">
        <v>6</v>
      </c>
      <c r="D6" s="11">
        <v>400</v>
      </c>
      <c r="E6" s="11">
        <f>D6*C6</f>
        <v>2400</v>
      </c>
      <c r="F6" s="62" t="s">
        <v>37</v>
      </c>
      <c r="G6" s="12"/>
      <c r="H6" s="24"/>
      <c r="I6" s="16"/>
      <c r="J6" s="37"/>
      <c r="K6" s="14"/>
    </row>
    <row r="7" spans="1:11" x14ac:dyDescent="0.15">
      <c r="A7" s="1">
        <v>4</v>
      </c>
      <c r="B7" s="68" t="s">
        <v>52</v>
      </c>
      <c r="D7" s="11"/>
      <c r="E7" s="11">
        <f>SUM(E4:E6)*-0.1</f>
        <v>-2207.5</v>
      </c>
      <c r="F7" s="62"/>
      <c r="G7" s="12"/>
      <c r="H7" s="24"/>
      <c r="I7" s="16"/>
      <c r="J7" s="37"/>
      <c r="K7" s="14"/>
    </row>
    <row r="8" spans="1:11" x14ac:dyDescent="0.15">
      <c r="A8" s="1">
        <v>5</v>
      </c>
      <c r="B8" s="2" t="s">
        <v>41</v>
      </c>
      <c r="C8" s="10">
        <v>1</v>
      </c>
      <c r="D8" s="22">
        <v>500</v>
      </c>
      <c r="E8" s="22">
        <f>D8*C8</f>
        <v>500</v>
      </c>
      <c r="F8" s="63" t="s">
        <v>35</v>
      </c>
      <c r="G8" s="12"/>
      <c r="H8" s="24"/>
      <c r="I8" s="37"/>
      <c r="J8" s="37"/>
      <c r="K8" s="14"/>
    </row>
    <row r="9" spans="1:11" x14ac:dyDescent="0.15">
      <c r="A9" s="1">
        <v>6</v>
      </c>
      <c r="B9" s="67" t="s">
        <v>51</v>
      </c>
      <c r="C9" s="24"/>
      <c r="D9" s="16"/>
      <c r="E9" s="16">
        <f>E8*-0.5</f>
        <v>-250</v>
      </c>
      <c r="F9" s="63" t="s">
        <v>34</v>
      </c>
      <c r="G9" s="12"/>
      <c r="H9" s="24"/>
      <c r="I9" s="37"/>
      <c r="J9" s="37"/>
      <c r="K9" s="14"/>
    </row>
    <row r="10" spans="1:11" x14ac:dyDescent="0.15">
      <c r="A10" s="51">
        <v>7</v>
      </c>
      <c r="B10" s="52" t="s">
        <v>9</v>
      </c>
      <c r="C10" s="57"/>
      <c r="D10" s="58"/>
      <c r="E10" s="59">
        <f>SUM(E4:E9)</f>
        <v>20117.5</v>
      </c>
      <c r="F10" s="62" t="s">
        <v>38</v>
      </c>
      <c r="G10" s="12"/>
      <c r="H10" s="24"/>
      <c r="I10" s="37"/>
      <c r="J10" s="37"/>
      <c r="K10" s="14"/>
    </row>
    <row r="11" spans="1:11" x14ac:dyDescent="0.15">
      <c r="C11" s="10"/>
      <c r="D11" s="23"/>
      <c r="E11" s="10"/>
      <c r="F11" s="62"/>
      <c r="G11" s="12"/>
      <c r="H11" s="37"/>
      <c r="I11" s="16"/>
      <c r="J11" s="37"/>
      <c r="K11" s="14"/>
    </row>
    <row r="12" spans="1:11" x14ac:dyDescent="0.15">
      <c r="A12" s="60"/>
      <c r="B12" s="27" t="s">
        <v>8</v>
      </c>
      <c r="C12" s="30" t="s">
        <v>0</v>
      </c>
      <c r="D12" s="31" t="s">
        <v>2</v>
      </c>
      <c r="E12" s="30" t="s">
        <v>1</v>
      </c>
      <c r="F12" s="62"/>
      <c r="G12" s="12"/>
      <c r="H12" s="24"/>
      <c r="I12" s="16"/>
      <c r="J12" s="37"/>
      <c r="K12" s="14"/>
    </row>
    <row r="13" spans="1:11" x14ac:dyDescent="0.15">
      <c r="A13" s="1">
        <v>8</v>
      </c>
      <c r="B13" s="2" t="s">
        <v>12</v>
      </c>
      <c r="C13" s="10">
        <f>SUM(C4:C5)</f>
        <v>45</v>
      </c>
      <c r="D13" s="22">
        <v>78</v>
      </c>
      <c r="E13" s="22">
        <f>C13*D13</f>
        <v>3510</v>
      </c>
      <c r="F13" s="62" t="s">
        <v>54</v>
      </c>
      <c r="G13" s="12"/>
      <c r="H13" s="24"/>
      <c r="I13" s="16"/>
      <c r="J13" s="37"/>
      <c r="K13" s="14"/>
    </row>
    <row r="14" spans="1:11" x14ac:dyDescent="0.15">
      <c r="A14" s="1">
        <v>9</v>
      </c>
      <c r="B14" s="2" t="s">
        <v>42</v>
      </c>
      <c r="C14" s="10">
        <v>1</v>
      </c>
      <c r="D14" s="22">
        <v>0</v>
      </c>
      <c r="E14" s="22">
        <f>C14*D14</f>
        <v>0</v>
      </c>
      <c r="F14" s="62" t="s">
        <v>58</v>
      </c>
      <c r="G14" s="12"/>
      <c r="H14" s="24"/>
      <c r="I14" s="16"/>
      <c r="J14" s="37"/>
      <c r="K14" s="14"/>
    </row>
    <row r="15" spans="1:11" x14ac:dyDescent="0.15">
      <c r="A15" s="1">
        <v>10</v>
      </c>
      <c r="B15" s="2" t="s">
        <v>5</v>
      </c>
      <c r="C15" s="10">
        <f>C6</f>
        <v>6</v>
      </c>
      <c r="D15" s="22">
        <v>100</v>
      </c>
      <c r="E15" s="22">
        <f>D15*C15</f>
        <v>600</v>
      </c>
      <c r="F15" s="64" t="s">
        <v>27</v>
      </c>
      <c r="G15" s="14"/>
      <c r="H15" s="24"/>
      <c r="I15" s="16"/>
      <c r="J15" s="37"/>
      <c r="K15" s="14"/>
    </row>
    <row r="16" spans="1:11" x14ac:dyDescent="0.15">
      <c r="A16" s="1">
        <v>11</v>
      </c>
      <c r="B16" s="2" t="s">
        <v>3</v>
      </c>
      <c r="C16" s="10">
        <f>C6</f>
        <v>6</v>
      </c>
      <c r="D16" s="22">
        <v>205</v>
      </c>
      <c r="E16" s="22">
        <f>D16*C16</f>
        <v>1230</v>
      </c>
      <c r="F16" s="64" t="s">
        <v>28</v>
      </c>
      <c r="G16" s="14"/>
      <c r="H16" s="24"/>
      <c r="I16" s="16"/>
      <c r="J16" s="16"/>
      <c r="K16" s="14"/>
    </row>
    <row r="17" spans="1:14" x14ac:dyDescent="0.15">
      <c r="A17" s="1">
        <v>12</v>
      </c>
      <c r="B17" s="2" t="s">
        <v>50</v>
      </c>
      <c r="C17" s="10">
        <f>C6</f>
        <v>6</v>
      </c>
      <c r="D17" s="22">
        <v>49.85</v>
      </c>
      <c r="E17" s="22">
        <f>C17*D17</f>
        <v>299.10000000000002</v>
      </c>
      <c r="F17" s="64" t="s">
        <v>69</v>
      </c>
      <c r="G17" s="14"/>
      <c r="H17" s="24"/>
      <c r="I17" s="16"/>
      <c r="J17" s="16"/>
      <c r="K17" s="14"/>
    </row>
    <row r="18" spans="1:14" x14ac:dyDescent="0.15">
      <c r="A18" s="1">
        <v>13</v>
      </c>
      <c r="B18" s="2" t="s">
        <v>56</v>
      </c>
      <c r="C18" s="10">
        <v>44</v>
      </c>
      <c r="D18" s="22">
        <v>180</v>
      </c>
      <c r="E18" s="22">
        <f>D18*C18</f>
        <v>7920</v>
      </c>
      <c r="F18" s="64" t="s">
        <v>57</v>
      </c>
      <c r="G18" s="14"/>
      <c r="H18" s="24"/>
      <c r="I18" s="16"/>
      <c r="J18" s="16"/>
      <c r="K18" s="14"/>
    </row>
    <row r="19" spans="1:14" x14ac:dyDescent="0.15">
      <c r="A19" s="1">
        <v>14</v>
      </c>
      <c r="B19" s="2" t="s">
        <v>4</v>
      </c>
      <c r="C19" s="10">
        <f>SUM(C4:C5)</f>
        <v>45</v>
      </c>
      <c r="D19" s="22">
        <v>20</v>
      </c>
      <c r="E19" s="22">
        <f>C19*D19</f>
        <v>900</v>
      </c>
      <c r="F19" s="64" t="s">
        <v>29</v>
      </c>
      <c r="G19" s="15"/>
      <c r="H19" s="38"/>
      <c r="I19" s="38"/>
      <c r="J19" s="38"/>
      <c r="K19" s="15"/>
      <c r="L19" s="7"/>
      <c r="M19" s="7"/>
      <c r="N19" s="7"/>
    </row>
    <row r="20" spans="1:14" ht="18" x14ac:dyDescent="0.2">
      <c r="A20" s="1">
        <v>15</v>
      </c>
      <c r="B20" s="2" t="s">
        <v>6</v>
      </c>
      <c r="C20" s="10">
        <f>C6</f>
        <v>6</v>
      </c>
      <c r="D20" s="22">
        <v>30</v>
      </c>
      <c r="E20" s="22">
        <f>D20*C20</f>
        <v>180</v>
      </c>
      <c r="F20" s="64" t="s">
        <v>30</v>
      </c>
      <c r="G20" s="15"/>
      <c r="H20" s="36"/>
      <c r="I20" s="36"/>
      <c r="J20" s="38"/>
      <c r="K20" s="15"/>
      <c r="L20" s="7"/>
      <c r="M20" s="7"/>
      <c r="N20" s="7"/>
    </row>
    <row r="21" spans="1:14" ht="18" x14ac:dyDescent="0.2">
      <c r="A21" s="1">
        <v>16</v>
      </c>
      <c r="B21" s="2" t="s">
        <v>14</v>
      </c>
      <c r="C21" s="10">
        <v>1</v>
      </c>
      <c r="D21" s="22">
        <v>100</v>
      </c>
      <c r="E21" s="22">
        <f>C21*D21</f>
        <v>100</v>
      </c>
      <c r="F21" s="64" t="s">
        <v>61</v>
      </c>
      <c r="G21" s="15"/>
      <c r="H21" s="36"/>
      <c r="I21" s="36"/>
      <c r="J21" s="38"/>
      <c r="K21" s="15"/>
      <c r="L21" s="7"/>
      <c r="M21" s="7"/>
      <c r="N21" s="7"/>
    </row>
    <row r="22" spans="1:14" ht="18" x14ac:dyDescent="0.2">
      <c r="A22" s="1">
        <v>17</v>
      </c>
      <c r="B22" s="2" t="s">
        <v>17</v>
      </c>
      <c r="C22" s="10">
        <f>SUM(C4:C6)</f>
        <v>51</v>
      </c>
      <c r="D22" s="22">
        <v>35.4</v>
      </c>
      <c r="E22" s="22">
        <f>D22*C22</f>
        <v>1805.3999999999999</v>
      </c>
      <c r="F22" s="64" t="s">
        <v>55</v>
      </c>
      <c r="G22" s="15"/>
      <c r="H22" s="36"/>
      <c r="I22" s="36"/>
      <c r="J22" s="38"/>
      <c r="K22" s="15"/>
      <c r="L22" s="7"/>
      <c r="M22" s="7"/>
      <c r="N22" s="7"/>
    </row>
    <row r="23" spans="1:14" ht="18" x14ac:dyDescent="0.2">
      <c r="A23" s="1">
        <v>18</v>
      </c>
      <c r="B23" s="12" t="s">
        <v>49</v>
      </c>
      <c r="C23" s="24">
        <v>1</v>
      </c>
      <c r="D23" s="16">
        <v>200</v>
      </c>
      <c r="E23" s="16">
        <f>D23*C23</f>
        <v>200</v>
      </c>
      <c r="F23" s="65" t="s">
        <v>45</v>
      </c>
      <c r="G23" s="15"/>
      <c r="H23" s="36"/>
      <c r="I23" s="36"/>
      <c r="J23" s="38"/>
      <c r="K23" s="15"/>
      <c r="L23" s="7"/>
      <c r="M23" s="7"/>
      <c r="N23" s="7"/>
    </row>
    <row r="24" spans="1:14" ht="18" x14ac:dyDescent="0.2">
      <c r="A24" s="1">
        <v>19</v>
      </c>
      <c r="B24" s="67" t="s">
        <v>53</v>
      </c>
      <c r="C24" s="24">
        <v>1</v>
      </c>
      <c r="D24" s="16">
        <f>SUM(E13:E22)*0.1</f>
        <v>1654.45</v>
      </c>
      <c r="E24" s="16">
        <f>D24*C24</f>
        <v>1654.45</v>
      </c>
      <c r="F24" s="65" t="s">
        <v>65</v>
      </c>
      <c r="G24" s="15"/>
      <c r="H24" s="36"/>
      <c r="I24" s="36"/>
      <c r="J24" s="38"/>
      <c r="K24" s="15"/>
      <c r="L24" s="7"/>
      <c r="M24" s="7"/>
      <c r="N24" s="7"/>
    </row>
    <row r="25" spans="1:14" ht="15.75" customHeight="1" x14ac:dyDescent="0.15">
      <c r="A25" s="51"/>
      <c r="B25" s="52" t="s">
        <v>13</v>
      </c>
      <c r="C25" s="53"/>
      <c r="D25" s="54"/>
      <c r="E25" s="55">
        <f>SUM(E13:E24)</f>
        <v>18398.95</v>
      </c>
      <c r="F25" s="64"/>
      <c r="G25" s="12"/>
      <c r="H25" s="17"/>
      <c r="I25" s="39"/>
      <c r="J25" s="17"/>
      <c r="K25" s="15"/>
      <c r="L25" s="7"/>
      <c r="M25" s="7"/>
      <c r="N25" s="7"/>
    </row>
    <row r="26" spans="1:14" ht="15.75" customHeight="1" x14ac:dyDescent="0.15">
      <c r="B26" s="12"/>
      <c r="C26" s="24"/>
      <c r="D26" s="16"/>
      <c r="E26" s="16"/>
      <c r="F26" s="64"/>
      <c r="G26" s="12"/>
      <c r="H26" s="17"/>
      <c r="I26" s="39"/>
      <c r="J26" s="17"/>
      <c r="K26" s="15"/>
      <c r="L26" s="7"/>
      <c r="M26" s="7"/>
      <c r="N26" s="7"/>
    </row>
    <row r="27" spans="1:14" s="7" customFormat="1" x14ac:dyDescent="0.15">
      <c r="A27" s="56">
        <v>20</v>
      </c>
      <c r="B27" s="21" t="s">
        <v>16</v>
      </c>
      <c r="C27" s="25"/>
      <c r="D27" s="26"/>
      <c r="E27" s="61">
        <f>E10-E25</f>
        <v>1718.5499999999993</v>
      </c>
      <c r="F27" s="64" t="s">
        <v>48</v>
      </c>
      <c r="G27" s="12"/>
      <c r="H27" s="17"/>
      <c r="I27" s="39"/>
      <c r="J27" s="17"/>
      <c r="K27" s="15"/>
    </row>
    <row r="28" spans="1:14" s="7" customFormat="1" x14ac:dyDescent="0.15">
      <c r="A28" s="1"/>
      <c r="B28" s="12"/>
      <c r="C28" s="24"/>
      <c r="D28" s="16"/>
      <c r="E28" s="16"/>
      <c r="F28" s="64"/>
      <c r="G28" s="12"/>
      <c r="H28" s="17"/>
      <c r="I28" s="39"/>
      <c r="J28" s="17"/>
      <c r="K28" s="15"/>
    </row>
    <row r="29" spans="1:14" s="7" customFormat="1" x14ac:dyDescent="0.15">
      <c r="A29" s="1">
        <v>21</v>
      </c>
      <c r="B29" s="43" t="s">
        <v>20</v>
      </c>
      <c r="C29" s="14"/>
      <c r="D29" s="13"/>
      <c r="E29" s="16">
        <f>E27*0.05</f>
        <v>85.927499999999966</v>
      </c>
      <c r="F29" s="64" t="s">
        <v>33</v>
      </c>
      <c r="G29" s="12"/>
      <c r="H29" s="17"/>
      <c r="I29" s="39"/>
      <c r="J29" s="17"/>
      <c r="K29" s="15"/>
    </row>
    <row r="30" spans="1:14" s="7" customFormat="1" x14ac:dyDescent="0.15">
      <c r="A30" s="1">
        <v>22</v>
      </c>
      <c r="B30" s="43" t="s">
        <v>19</v>
      </c>
      <c r="C30" s="49"/>
      <c r="D30" s="13"/>
      <c r="E30" s="50">
        <v>1200</v>
      </c>
      <c r="F30" s="64" t="s">
        <v>32</v>
      </c>
      <c r="G30" s="12"/>
      <c r="H30" s="17"/>
      <c r="I30" s="39"/>
      <c r="J30" s="17"/>
      <c r="K30" s="15"/>
    </row>
    <row r="31" spans="1:14" s="7" customFormat="1" ht="15" thickBot="1" x14ac:dyDescent="0.2">
      <c r="A31" s="44">
        <v>23</v>
      </c>
      <c r="B31" s="45" t="s">
        <v>21</v>
      </c>
      <c r="C31" s="46"/>
      <c r="D31" s="47"/>
      <c r="E31" s="48">
        <f>E27-SUM(E29:E30)</f>
        <v>432.62249999999926</v>
      </c>
      <c r="F31" s="66" t="s">
        <v>31</v>
      </c>
      <c r="G31" s="41"/>
      <c r="H31" s="42"/>
      <c r="I31" s="42"/>
      <c r="J31" s="42"/>
      <c r="K31" s="14"/>
      <c r="L31" s="1"/>
      <c r="M31" s="1"/>
      <c r="N31" s="1"/>
    </row>
    <row r="32" spans="1:14" s="7" customFormat="1" x14ac:dyDescent="0.15">
      <c r="B32" s="19"/>
      <c r="C32" s="18"/>
      <c r="D32" s="32"/>
      <c r="E32" s="33"/>
      <c r="F32"/>
      <c r="G32" s="14"/>
      <c r="H32" s="14"/>
      <c r="I32" s="14"/>
      <c r="J32" s="14"/>
      <c r="K32" s="15"/>
    </row>
    <row r="33" spans="2:11" x14ac:dyDescent="0.15">
      <c r="B33" s="19"/>
      <c r="C33" s="18"/>
      <c r="D33" s="20"/>
      <c r="E33" s="17"/>
      <c r="F33"/>
      <c r="G33" s="14"/>
      <c r="H33" s="14"/>
      <c r="I33" s="14"/>
      <c r="J33" s="14"/>
      <c r="K33" s="14"/>
    </row>
    <row r="34" spans="2:11" x14ac:dyDescent="0.15">
      <c r="B34" s="34"/>
      <c r="C34" s="5"/>
      <c r="D34"/>
      <c r="E34"/>
      <c r="F34"/>
      <c r="G34" s="14"/>
      <c r="H34" s="14"/>
      <c r="I34" s="14"/>
      <c r="J34" s="14"/>
      <c r="K34" s="14"/>
    </row>
    <row r="35" spans="2:11" x14ac:dyDescent="0.15">
      <c r="B35" s="34"/>
      <c r="C35" s="35"/>
      <c r="D35"/>
      <c r="E35"/>
      <c r="F35"/>
    </row>
    <row r="36" spans="2:11" x14ac:dyDescent="0.15">
      <c r="B36" s="1"/>
      <c r="C36" s="2"/>
      <c r="D36"/>
      <c r="E36"/>
      <c r="F36"/>
    </row>
    <row r="37" spans="2:11" x14ac:dyDescent="0.15">
      <c r="B37" s="1"/>
      <c r="D37"/>
      <c r="E37"/>
      <c r="F37"/>
    </row>
    <row r="38" spans="2:11" x14ac:dyDescent="0.15">
      <c r="B38" s="5"/>
      <c r="D38"/>
    </row>
    <row r="39" spans="2:11" x14ac:dyDescent="0.15">
      <c r="B39" s="1"/>
      <c r="C39" s="5"/>
      <c r="D39"/>
    </row>
    <row r="40" spans="2:11" x14ac:dyDescent="0.15">
      <c r="D40"/>
      <c r="G40" s="5"/>
      <c r="H40" s="5"/>
      <c r="I40" s="5"/>
      <c r="J40" s="5"/>
    </row>
    <row r="41" spans="2:11" x14ac:dyDescent="0.15">
      <c r="C41" s="5"/>
      <c r="D41"/>
      <c r="E41" s="5"/>
      <c r="F41" s="5"/>
    </row>
    <row r="42" spans="2:11" x14ac:dyDescent="0.15">
      <c r="C42" s="5"/>
      <c r="D42"/>
      <c r="G42" s="5"/>
      <c r="H42" s="5"/>
      <c r="I42" s="5"/>
      <c r="J42" s="5"/>
    </row>
    <row r="43" spans="2:11" s="5" customFormat="1" x14ac:dyDescent="0.15">
      <c r="B43" s="2"/>
      <c r="C43" s="1"/>
      <c r="D43"/>
    </row>
    <row r="44" spans="2:11" x14ac:dyDescent="0.15">
      <c r="C44" s="5"/>
      <c r="D44"/>
      <c r="E44" s="5"/>
      <c r="F44" s="5"/>
    </row>
    <row r="45" spans="2:11" s="5" customFormat="1" x14ac:dyDescent="0.15">
      <c r="B45" s="2"/>
      <c r="C45" s="7"/>
      <c r="D45"/>
      <c r="E45" s="1"/>
      <c r="F45" s="1"/>
    </row>
    <row r="46" spans="2:11" s="5" customFormat="1" x14ac:dyDescent="0.15">
      <c r="B46" s="2"/>
      <c r="C46" s="1"/>
      <c r="D46" s="1"/>
      <c r="G46" s="7"/>
      <c r="H46" s="7"/>
      <c r="I46" s="7"/>
      <c r="J46" s="7"/>
    </row>
    <row r="47" spans="2:11" x14ac:dyDescent="0.15">
      <c r="D47" s="1"/>
      <c r="E47" s="7"/>
      <c r="F47" s="7"/>
    </row>
    <row r="48" spans="2:11" x14ac:dyDescent="0.15">
      <c r="D48" s="1"/>
    </row>
    <row r="49" spans="2:14" s="5" customFormat="1" x14ac:dyDescent="0.15">
      <c r="B49" s="2"/>
      <c r="C49" s="1"/>
      <c r="D49" s="1"/>
      <c r="E49" s="1"/>
      <c r="F49" s="1"/>
      <c r="G49" s="1"/>
      <c r="H49" s="1"/>
      <c r="I49" s="1"/>
      <c r="J49" s="1"/>
    </row>
    <row r="50" spans="2:14" s="7" customFormat="1" x14ac:dyDescent="0.15">
      <c r="B50" s="2"/>
      <c r="C50" s="1"/>
      <c r="D50" s="1"/>
      <c r="E50" s="1"/>
      <c r="F50" s="1"/>
      <c r="G50" s="1"/>
      <c r="H50" s="1"/>
      <c r="I50" s="1"/>
      <c r="J50" s="1"/>
    </row>
    <row r="51" spans="2:14" x14ac:dyDescent="0.15">
      <c r="D51" s="1"/>
    </row>
    <row r="52" spans="2:14" x14ac:dyDescent="0.15">
      <c r="D52" s="1"/>
    </row>
    <row r="53" spans="2:14" x14ac:dyDescent="0.15">
      <c r="D53" s="1"/>
    </row>
    <row r="54" spans="2:14" x14ac:dyDescent="0.15">
      <c r="D54" s="1"/>
    </row>
    <row r="55" spans="2:14" x14ac:dyDescent="0.15">
      <c r="B55" s="8"/>
      <c r="D55" s="1"/>
    </row>
    <row r="56" spans="2:14" x14ac:dyDescent="0.15">
      <c r="H56" s="10"/>
    </row>
    <row r="57" spans="2:14" x14ac:dyDescent="0.15">
      <c r="F57" s="10"/>
      <c r="G57" s="5"/>
      <c r="H57" s="10"/>
      <c r="K57" s="10"/>
      <c r="L57" s="10"/>
    </row>
    <row r="58" spans="2:14" x14ac:dyDescent="0.15">
      <c r="F58" s="10"/>
      <c r="I58" s="10"/>
      <c r="J58" s="10"/>
      <c r="K58" s="10"/>
      <c r="L58" s="10"/>
    </row>
    <row r="59" spans="2:14" x14ac:dyDescent="0.15">
      <c r="I59" s="10"/>
      <c r="J59" s="10"/>
    </row>
    <row r="60" spans="2:14" x14ac:dyDescent="0.15">
      <c r="F60" s="5"/>
    </row>
    <row r="61" spans="2:14" x14ac:dyDescent="0.15">
      <c r="H61" s="5"/>
    </row>
    <row r="62" spans="2:14" x14ac:dyDescent="0.15">
      <c r="K62" s="5"/>
      <c r="L62" s="5"/>
      <c r="M62" s="5"/>
      <c r="N62" s="5"/>
    </row>
    <row r="63" spans="2:14" x14ac:dyDescent="0.15">
      <c r="I63" s="5"/>
      <c r="J63" s="5"/>
    </row>
    <row r="65" spans="2:14" s="5" customFormat="1" x14ac:dyDescent="0.15">
      <c r="B65" s="2"/>
      <c r="C65" s="1"/>
      <c r="D65" s="3"/>
      <c r="E65" s="1"/>
      <c r="F65" s="1"/>
      <c r="G65" s="1"/>
      <c r="H65" s="1"/>
      <c r="I65" s="1"/>
      <c r="J65" s="1"/>
      <c r="K65" s="1"/>
      <c r="L65" s="1"/>
      <c r="M65" s="1"/>
      <c r="N65" s="1"/>
    </row>
  </sheetData>
  <conditionalFormatting sqref="E10">
    <cfRule type="cellIs" dxfId="1" priority="1" stopIfTrue="1" operator="greaterThan">
      <formula>0</formula>
    </cfRule>
  </conditionalFormatting>
  <pageMargins left="0.75" right="0.75" top="1" bottom="1" header="0.5" footer="0.5"/>
  <pageSetup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tabSelected="1" zoomScale="170" zoomScaleNormal="170" zoomScalePageLayoutView="180" workbookViewId="0">
      <selection activeCell="B6" sqref="B6"/>
    </sheetView>
  </sheetViews>
  <sheetFormatPr baseColWidth="10" defaultColWidth="9.1640625" defaultRowHeight="14" x14ac:dyDescent="0.15"/>
  <cols>
    <col min="1" max="1" width="9.1640625" style="1"/>
    <col min="2" max="2" width="69.1640625" style="2" customWidth="1"/>
    <col min="3" max="3" width="18.6640625" style="1" bestFit="1" customWidth="1"/>
    <col min="4" max="4" width="16" style="3" bestFit="1" customWidth="1"/>
    <col min="5" max="5" width="17.33203125" style="1" customWidth="1"/>
    <col min="6" max="6" width="59.83203125" style="1" customWidth="1"/>
    <col min="7" max="13" width="8.83203125" style="1" customWidth="1"/>
    <col min="14" max="16384" width="9.1640625" style="1"/>
  </cols>
  <sheetData>
    <row r="1" spans="1:11" ht="18" x14ac:dyDescent="0.2">
      <c r="B1" s="6" t="s">
        <v>68</v>
      </c>
      <c r="C1" s="2"/>
      <c r="D1" s="9"/>
      <c r="G1" s="14"/>
      <c r="H1" s="24"/>
      <c r="I1" s="24"/>
      <c r="J1" s="24"/>
      <c r="K1" s="14"/>
    </row>
    <row r="2" spans="1:11" ht="23" x14ac:dyDescent="0.25">
      <c r="B2" s="4"/>
      <c r="G2" s="14"/>
      <c r="H2" s="40"/>
      <c r="I2" s="40"/>
      <c r="J2" s="40"/>
      <c r="K2" s="14"/>
    </row>
    <row r="3" spans="1:11" s="7" customFormat="1" x14ac:dyDescent="0.15">
      <c r="A3" s="7" t="s">
        <v>18</v>
      </c>
      <c r="B3" s="27" t="s">
        <v>7</v>
      </c>
      <c r="C3" s="28" t="s">
        <v>0</v>
      </c>
      <c r="D3" s="29" t="s">
        <v>2</v>
      </c>
      <c r="E3" s="28" t="s">
        <v>1</v>
      </c>
      <c r="F3" s="7" t="s">
        <v>22</v>
      </c>
      <c r="G3" s="15"/>
      <c r="H3" s="24"/>
      <c r="I3" s="24"/>
      <c r="J3" s="24"/>
      <c r="K3" s="15"/>
    </row>
    <row r="4" spans="1:11" ht="18" x14ac:dyDescent="0.2">
      <c r="A4" s="1">
        <v>1</v>
      </c>
      <c r="B4" s="2" t="s">
        <v>10</v>
      </c>
      <c r="C4" s="1">
        <v>22</v>
      </c>
      <c r="D4" s="11">
        <v>450</v>
      </c>
      <c r="E4" s="11">
        <f>D4*C4</f>
        <v>9900</v>
      </c>
      <c r="F4" s="62" t="s">
        <v>23</v>
      </c>
      <c r="G4" s="14"/>
      <c r="H4" s="36"/>
      <c r="I4" s="36"/>
      <c r="J4" s="36"/>
      <c r="K4" s="14"/>
    </row>
    <row r="5" spans="1:11" x14ac:dyDescent="0.15">
      <c r="A5" s="1">
        <v>2</v>
      </c>
      <c r="B5" s="2" t="s">
        <v>11</v>
      </c>
      <c r="C5" s="1">
        <v>23</v>
      </c>
      <c r="D5" s="11">
        <v>430</v>
      </c>
      <c r="E5" s="11">
        <f>C5*D5</f>
        <v>9890</v>
      </c>
      <c r="F5" s="62" t="s">
        <v>24</v>
      </c>
      <c r="G5" s="14"/>
      <c r="H5" s="24"/>
      <c r="I5" s="37"/>
      <c r="J5" s="37"/>
      <c r="K5" s="14"/>
    </row>
    <row r="6" spans="1:11" x14ac:dyDescent="0.15">
      <c r="A6" s="1">
        <v>3</v>
      </c>
      <c r="B6" s="2" t="s">
        <v>39</v>
      </c>
      <c r="C6" s="1">
        <v>3</v>
      </c>
      <c r="D6" s="11">
        <v>400</v>
      </c>
      <c r="E6" s="11">
        <f>D6*C6</f>
        <v>1200</v>
      </c>
      <c r="F6" s="62" t="s">
        <v>37</v>
      </c>
      <c r="G6" s="12"/>
      <c r="H6" s="24"/>
      <c r="I6" s="16"/>
      <c r="J6" s="37"/>
      <c r="K6" s="14"/>
    </row>
    <row r="7" spans="1:11" x14ac:dyDescent="0.15">
      <c r="A7" s="1">
        <v>4</v>
      </c>
      <c r="B7" s="68" t="s">
        <v>52</v>
      </c>
      <c r="C7" s="10"/>
      <c r="D7" s="22"/>
      <c r="E7" s="22">
        <f>SUM(E4:E6)*-0.1</f>
        <v>-2099</v>
      </c>
      <c r="F7" s="62" t="s">
        <v>36</v>
      </c>
      <c r="G7" s="12"/>
      <c r="H7" s="24"/>
      <c r="I7" s="37"/>
      <c r="J7" s="37"/>
      <c r="K7" s="14"/>
    </row>
    <row r="8" spans="1:11" x14ac:dyDescent="0.15">
      <c r="A8" s="1">
        <v>5</v>
      </c>
      <c r="B8" s="2" t="s">
        <v>67</v>
      </c>
      <c r="C8" s="10">
        <v>1</v>
      </c>
      <c r="D8" s="22">
        <v>500</v>
      </c>
      <c r="E8" s="22">
        <f>D8*C8</f>
        <v>500</v>
      </c>
      <c r="F8" s="63" t="s">
        <v>35</v>
      </c>
      <c r="G8" s="12"/>
      <c r="H8" s="24"/>
      <c r="I8" s="37"/>
      <c r="J8" s="37"/>
      <c r="K8" s="14"/>
    </row>
    <row r="9" spans="1:11" x14ac:dyDescent="0.15">
      <c r="A9" s="1">
        <v>6</v>
      </c>
      <c r="B9" s="67" t="s">
        <v>51</v>
      </c>
      <c r="C9" s="24"/>
      <c r="D9" s="16"/>
      <c r="E9" s="16">
        <f>E8*-0.5</f>
        <v>-250</v>
      </c>
      <c r="F9" s="63" t="s">
        <v>34</v>
      </c>
      <c r="G9" s="12"/>
      <c r="H9" s="24"/>
      <c r="I9" s="37"/>
      <c r="J9" s="37"/>
      <c r="K9" s="14"/>
    </row>
    <row r="10" spans="1:11" x14ac:dyDescent="0.15">
      <c r="A10" s="51">
        <v>7</v>
      </c>
      <c r="B10" s="52" t="s">
        <v>9</v>
      </c>
      <c r="C10" s="57"/>
      <c r="D10" s="58"/>
      <c r="E10" s="59">
        <f>SUM(E4:E9)</f>
        <v>19141</v>
      </c>
      <c r="F10" s="62" t="s">
        <v>9</v>
      </c>
      <c r="G10" s="12"/>
      <c r="H10" s="24"/>
      <c r="I10" s="37"/>
      <c r="J10" s="37"/>
      <c r="K10" s="14"/>
    </row>
    <row r="11" spans="1:11" x14ac:dyDescent="0.15">
      <c r="C11" s="10"/>
      <c r="D11" s="23"/>
      <c r="E11" s="10"/>
      <c r="F11" s="62"/>
      <c r="G11" s="12"/>
      <c r="H11" s="37"/>
      <c r="I11" s="16"/>
      <c r="J11" s="37"/>
      <c r="K11" s="14"/>
    </row>
    <row r="12" spans="1:11" x14ac:dyDescent="0.15">
      <c r="A12" s="60"/>
      <c r="B12" s="27" t="s">
        <v>8</v>
      </c>
      <c r="C12" s="30" t="s">
        <v>0</v>
      </c>
      <c r="D12" s="31" t="s">
        <v>2</v>
      </c>
      <c r="E12" s="30" t="s">
        <v>1</v>
      </c>
      <c r="F12" s="62"/>
      <c r="G12" s="12"/>
      <c r="H12" s="24"/>
      <c r="I12" s="16"/>
      <c r="J12" s="37"/>
      <c r="K12" s="14"/>
    </row>
    <row r="13" spans="1:11" x14ac:dyDescent="0.15">
      <c r="A13" s="1">
        <v>8</v>
      </c>
      <c r="B13" s="2" t="s">
        <v>12</v>
      </c>
      <c r="C13" s="10">
        <f>SUM(C4:C5)</f>
        <v>45</v>
      </c>
      <c r="D13" s="22">
        <v>78</v>
      </c>
      <c r="E13" s="22">
        <f>C13*D13</f>
        <v>3510</v>
      </c>
      <c r="F13" s="62" t="s">
        <v>25</v>
      </c>
      <c r="G13" s="12"/>
      <c r="H13" s="24"/>
      <c r="I13" s="16"/>
      <c r="J13" s="37"/>
      <c r="K13" s="14"/>
    </row>
    <row r="14" spans="1:11" x14ac:dyDescent="0.15">
      <c r="A14" s="1">
        <v>9</v>
      </c>
      <c r="B14" s="2" t="s">
        <v>44</v>
      </c>
      <c r="C14" s="10">
        <v>1</v>
      </c>
      <c r="D14" s="22">
        <v>850</v>
      </c>
      <c r="E14" s="22">
        <f>C14*D14</f>
        <v>850</v>
      </c>
      <c r="F14" s="62" t="s">
        <v>26</v>
      </c>
      <c r="G14" s="12"/>
      <c r="H14" s="24"/>
      <c r="I14" s="16"/>
      <c r="J14" s="37"/>
      <c r="K14" s="14"/>
    </row>
    <row r="15" spans="1:11" x14ac:dyDescent="0.15">
      <c r="A15" s="1">
        <v>10</v>
      </c>
      <c r="B15" s="2" t="s">
        <v>5</v>
      </c>
      <c r="C15" s="10">
        <f>C6</f>
        <v>3</v>
      </c>
      <c r="D15" s="22">
        <v>100</v>
      </c>
      <c r="E15" s="22">
        <f>D15*C15</f>
        <v>300</v>
      </c>
      <c r="F15" s="64" t="s">
        <v>27</v>
      </c>
      <c r="G15" s="14"/>
      <c r="H15" s="24"/>
      <c r="I15" s="16"/>
      <c r="J15" s="37"/>
      <c r="K15" s="14"/>
    </row>
    <row r="16" spans="1:11" x14ac:dyDescent="0.15">
      <c r="A16" s="1">
        <v>11</v>
      </c>
      <c r="B16" s="2" t="s">
        <v>3</v>
      </c>
      <c r="C16" s="10">
        <f>C6</f>
        <v>3</v>
      </c>
      <c r="D16" s="22">
        <v>205</v>
      </c>
      <c r="E16" s="22">
        <f>D16*C16</f>
        <v>615</v>
      </c>
      <c r="F16" s="64" t="s">
        <v>28</v>
      </c>
      <c r="G16" s="14"/>
      <c r="H16" s="24"/>
      <c r="I16" s="16"/>
      <c r="J16" s="16"/>
      <c r="K16" s="14"/>
    </row>
    <row r="17" spans="1:14" x14ac:dyDescent="0.15">
      <c r="A17" s="1">
        <v>12</v>
      </c>
      <c r="B17" s="2" t="s">
        <v>15</v>
      </c>
      <c r="C17" s="10">
        <f>C6</f>
        <v>3</v>
      </c>
      <c r="D17" s="22">
        <v>49.85</v>
      </c>
      <c r="E17" s="22">
        <f>C17*D17</f>
        <v>149.55000000000001</v>
      </c>
      <c r="F17" s="64" t="s">
        <v>63</v>
      </c>
      <c r="G17" s="14"/>
      <c r="H17" s="24"/>
      <c r="I17" s="16"/>
      <c r="J17" s="16"/>
      <c r="K17" s="14"/>
    </row>
    <row r="18" spans="1:14" x14ac:dyDescent="0.15">
      <c r="A18" s="1">
        <v>13</v>
      </c>
      <c r="B18" s="2" t="s">
        <v>56</v>
      </c>
      <c r="C18" s="10">
        <f>SUM(C4:C6)</f>
        <v>48</v>
      </c>
      <c r="D18" s="22">
        <v>120</v>
      </c>
      <c r="E18" s="22">
        <f>D18*C18</f>
        <v>5760</v>
      </c>
      <c r="F18" s="64" t="s">
        <v>59</v>
      </c>
      <c r="G18" s="14"/>
      <c r="H18" s="24"/>
      <c r="I18" s="16"/>
      <c r="J18" s="16"/>
      <c r="K18" s="14"/>
    </row>
    <row r="19" spans="1:14" x14ac:dyDescent="0.15">
      <c r="A19" s="1">
        <v>14</v>
      </c>
      <c r="B19" s="2" t="s">
        <v>4</v>
      </c>
      <c r="C19" s="10">
        <f>SUM(C4:C5)</f>
        <v>45</v>
      </c>
      <c r="D19" s="22">
        <v>20</v>
      </c>
      <c r="E19" s="22">
        <f>C19*D19</f>
        <v>900</v>
      </c>
      <c r="F19" s="64" t="s">
        <v>29</v>
      </c>
      <c r="G19" s="15"/>
      <c r="H19" s="38"/>
      <c r="I19" s="38"/>
      <c r="J19" s="38"/>
      <c r="K19" s="15"/>
      <c r="L19" s="7"/>
      <c r="M19" s="7"/>
      <c r="N19" s="7"/>
    </row>
    <row r="20" spans="1:14" ht="18" x14ac:dyDescent="0.2">
      <c r="A20" s="1">
        <v>15</v>
      </c>
      <c r="B20" s="2" t="s">
        <v>6</v>
      </c>
      <c r="C20" s="10">
        <f>C6</f>
        <v>3</v>
      </c>
      <c r="D20" s="22">
        <v>30</v>
      </c>
      <c r="E20" s="22">
        <f>D20*C20</f>
        <v>90</v>
      </c>
      <c r="F20" s="64" t="s">
        <v>30</v>
      </c>
      <c r="G20" s="15"/>
      <c r="H20" s="36"/>
      <c r="I20" s="36"/>
      <c r="J20" s="38"/>
      <c r="K20" s="15"/>
      <c r="L20" s="7"/>
      <c r="M20" s="7"/>
      <c r="N20" s="7"/>
    </row>
    <row r="21" spans="1:14" ht="18" x14ac:dyDescent="0.2">
      <c r="A21" s="1">
        <v>16</v>
      </c>
      <c r="B21" s="2" t="s">
        <v>14</v>
      </c>
      <c r="C21" s="10">
        <v>1</v>
      </c>
      <c r="D21" s="22">
        <v>100</v>
      </c>
      <c r="E21" s="22">
        <f>C21*D21</f>
        <v>100</v>
      </c>
      <c r="F21" s="64" t="s">
        <v>62</v>
      </c>
      <c r="G21" s="15"/>
      <c r="H21" s="36"/>
      <c r="I21" s="36"/>
      <c r="J21" s="38"/>
      <c r="K21" s="15"/>
      <c r="L21" s="7"/>
      <c r="M21" s="7"/>
      <c r="N21" s="7"/>
    </row>
    <row r="22" spans="1:14" ht="18" x14ac:dyDescent="0.2">
      <c r="A22" s="1">
        <v>17</v>
      </c>
      <c r="B22" s="2" t="s">
        <v>17</v>
      </c>
      <c r="C22" s="10">
        <f>SUM(C4:C6)</f>
        <v>48</v>
      </c>
      <c r="D22" s="22">
        <v>35.4</v>
      </c>
      <c r="E22" s="22">
        <f>D22*C22</f>
        <v>1699.1999999999998</v>
      </c>
      <c r="F22" s="64" t="s">
        <v>60</v>
      </c>
      <c r="G22" s="15"/>
      <c r="H22" s="36"/>
      <c r="I22" s="36"/>
      <c r="J22" s="38"/>
      <c r="K22" s="15"/>
      <c r="L22" s="7"/>
      <c r="M22" s="7"/>
      <c r="N22" s="7"/>
    </row>
    <row r="23" spans="1:14" ht="18" x14ac:dyDescent="0.2">
      <c r="A23" s="1">
        <v>18</v>
      </c>
      <c r="B23" s="12" t="s">
        <v>47</v>
      </c>
      <c r="C23" s="24">
        <v>1</v>
      </c>
      <c r="D23" s="16">
        <v>200</v>
      </c>
      <c r="E23" s="16">
        <f>D23*C23</f>
        <v>200</v>
      </c>
      <c r="F23" s="65" t="s">
        <v>46</v>
      </c>
      <c r="G23" s="15"/>
      <c r="H23" s="36"/>
      <c r="I23" s="36"/>
      <c r="J23" s="38"/>
      <c r="K23" s="15"/>
      <c r="L23" s="7"/>
      <c r="M23" s="7"/>
      <c r="N23" s="7"/>
    </row>
    <row r="24" spans="1:14" ht="18" x14ac:dyDescent="0.2">
      <c r="A24" s="1">
        <v>19</v>
      </c>
      <c r="B24" s="67" t="s">
        <v>53</v>
      </c>
      <c r="C24" s="24">
        <v>1</v>
      </c>
      <c r="D24" s="16">
        <f>SUM(E13:E23)*0.1</f>
        <v>1417.375</v>
      </c>
      <c r="E24" s="16">
        <f>C24*D24</f>
        <v>1417.375</v>
      </c>
      <c r="F24" s="65" t="s">
        <v>66</v>
      </c>
      <c r="G24" s="15"/>
      <c r="H24" s="36"/>
      <c r="I24" s="36"/>
      <c r="J24" s="38"/>
      <c r="K24" s="15"/>
      <c r="L24" s="7"/>
      <c r="M24" s="7"/>
      <c r="N24" s="7"/>
    </row>
    <row r="25" spans="1:14" ht="15.75" customHeight="1" x14ac:dyDescent="0.15">
      <c r="A25" s="51"/>
      <c r="B25" s="52" t="s">
        <v>13</v>
      </c>
      <c r="C25" s="53"/>
      <c r="D25" s="54"/>
      <c r="E25" s="55">
        <f>SUM(E13:E23)</f>
        <v>14173.75</v>
      </c>
      <c r="F25" s="64" t="s">
        <v>13</v>
      </c>
      <c r="G25" s="12"/>
      <c r="H25" s="17"/>
      <c r="I25" s="39"/>
      <c r="J25" s="17"/>
      <c r="K25" s="15"/>
      <c r="L25" s="7"/>
      <c r="M25" s="7"/>
      <c r="N25" s="7"/>
    </row>
    <row r="26" spans="1:14" ht="15.75" customHeight="1" x14ac:dyDescent="0.15">
      <c r="B26" s="12"/>
      <c r="C26" s="24"/>
      <c r="D26" s="16"/>
      <c r="E26" s="16"/>
      <c r="F26" s="64"/>
      <c r="G26" s="12"/>
      <c r="H26" s="17"/>
      <c r="I26" s="39"/>
      <c r="J26" s="17"/>
      <c r="K26" s="15"/>
      <c r="L26" s="7"/>
      <c r="M26" s="7"/>
      <c r="N26" s="7"/>
    </row>
    <row r="27" spans="1:14" s="7" customFormat="1" x14ac:dyDescent="0.15">
      <c r="A27" s="56">
        <v>20</v>
      </c>
      <c r="B27" s="21" t="s">
        <v>16</v>
      </c>
      <c r="C27" s="25"/>
      <c r="D27" s="26"/>
      <c r="E27" s="61">
        <f>E10-E25</f>
        <v>4967.25</v>
      </c>
      <c r="F27" s="64" t="s">
        <v>48</v>
      </c>
      <c r="G27" s="12"/>
      <c r="H27" s="17"/>
      <c r="I27" s="39"/>
      <c r="J27" s="17"/>
      <c r="K27" s="15"/>
    </row>
    <row r="28" spans="1:14" s="7" customFormat="1" x14ac:dyDescent="0.15">
      <c r="A28" s="1"/>
      <c r="B28" s="12"/>
      <c r="C28" s="24"/>
      <c r="D28" s="16"/>
      <c r="E28" s="16"/>
      <c r="F28" s="64"/>
      <c r="G28" s="12"/>
      <c r="H28" s="17"/>
      <c r="I28" s="39"/>
      <c r="J28" s="17"/>
      <c r="K28" s="15"/>
    </row>
    <row r="29" spans="1:14" s="7" customFormat="1" x14ac:dyDescent="0.15">
      <c r="A29" s="1">
        <v>21</v>
      </c>
      <c r="B29" s="43" t="s">
        <v>20</v>
      </c>
      <c r="C29" s="14"/>
      <c r="D29" s="13"/>
      <c r="E29" s="16">
        <v>200</v>
      </c>
      <c r="F29" s="64" t="s">
        <v>33</v>
      </c>
      <c r="G29" s="12"/>
      <c r="H29" s="17"/>
      <c r="I29" s="39"/>
      <c r="J29" s="17"/>
      <c r="K29" s="15"/>
    </row>
    <row r="30" spans="1:14" s="7" customFormat="1" x14ac:dyDescent="0.15">
      <c r="A30" s="1">
        <v>22</v>
      </c>
      <c r="B30" s="43" t="s">
        <v>19</v>
      </c>
      <c r="C30" s="49"/>
      <c r="D30" s="13"/>
      <c r="E30" s="50">
        <v>4600</v>
      </c>
      <c r="F30" s="64" t="s">
        <v>64</v>
      </c>
      <c r="G30" s="12"/>
      <c r="H30" s="17"/>
      <c r="I30" s="39"/>
      <c r="J30" s="17"/>
      <c r="K30" s="15"/>
    </row>
    <row r="31" spans="1:14" s="7" customFormat="1" ht="15" thickBot="1" x14ac:dyDescent="0.2">
      <c r="A31" s="44">
        <v>23</v>
      </c>
      <c r="B31" s="45" t="s">
        <v>21</v>
      </c>
      <c r="C31" s="46"/>
      <c r="D31" s="47"/>
      <c r="E31" s="48">
        <f>E27-SUM(E29:E30)</f>
        <v>167.25</v>
      </c>
      <c r="F31" s="66" t="s">
        <v>31</v>
      </c>
      <c r="G31" s="41"/>
      <c r="H31" s="42"/>
      <c r="I31" s="42"/>
      <c r="J31" s="42"/>
      <c r="K31" s="14"/>
      <c r="L31" s="1"/>
      <c r="M31" s="1"/>
      <c r="N31" s="1"/>
    </row>
    <row r="32" spans="1:14" s="7" customFormat="1" x14ac:dyDescent="0.15">
      <c r="B32" s="19"/>
      <c r="C32" s="18"/>
      <c r="D32" s="32"/>
      <c r="E32" s="33"/>
      <c r="F32"/>
      <c r="G32" s="14"/>
      <c r="H32" s="14"/>
      <c r="I32" s="14"/>
      <c r="J32" s="14"/>
      <c r="K32" s="15"/>
    </row>
    <row r="33" spans="2:11" x14ac:dyDescent="0.15">
      <c r="B33" s="19"/>
      <c r="C33" s="18"/>
      <c r="D33" s="20"/>
      <c r="E33" s="17"/>
      <c r="F33"/>
      <c r="G33" s="14"/>
      <c r="H33" s="14"/>
      <c r="I33" s="14"/>
      <c r="J33" s="14"/>
      <c r="K33" s="14"/>
    </row>
    <row r="34" spans="2:11" x14ac:dyDescent="0.15">
      <c r="B34" s="34"/>
      <c r="C34" s="5"/>
      <c r="D34"/>
      <c r="E34"/>
      <c r="F34"/>
      <c r="G34" s="14"/>
      <c r="H34" s="14"/>
      <c r="I34" s="14"/>
      <c r="J34" s="14"/>
      <c r="K34" s="14"/>
    </row>
    <row r="35" spans="2:11" x14ac:dyDescent="0.15">
      <c r="B35" s="34"/>
      <c r="C35" s="35"/>
      <c r="D35"/>
      <c r="E35"/>
      <c r="F35"/>
    </row>
    <row r="36" spans="2:11" x14ac:dyDescent="0.15">
      <c r="B36" s="1"/>
      <c r="C36" s="2"/>
      <c r="D36"/>
      <c r="E36"/>
      <c r="F36"/>
    </row>
    <row r="37" spans="2:11" x14ac:dyDescent="0.15">
      <c r="B37" s="1"/>
      <c r="D37"/>
      <c r="E37"/>
      <c r="F37"/>
    </row>
    <row r="38" spans="2:11" x14ac:dyDescent="0.15">
      <c r="B38" s="5"/>
      <c r="D38"/>
    </row>
    <row r="39" spans="2:11" x14ac:dyDescent="0.15">
      <c r="B39" s="1"/>
      <c r="C39" s="5"/>
      <c r="D39"/>
    </row>
    <row r="40" spans="2:11" x14ac:dyDescent="0.15">
      <c r="D40"/>
      <c r="G40" s="5"/>
      <c r="H40" s="5"/>
      <c r="I40" s="5"/>
      <c r="J40" s="5"/>
    </row>
    <row r="41" spans="2:11" x14ac:dyDescent="0.15">
      <c r="C41" s="5"/>
      <c r="D41"/>
      <c r="E41" s="5"/>
      <c r="F41" s="5"/>
    </row>
    <row r="42" spans="2:11" x14ac:dyDescent="0.15">
      <c r="C42" s="5"/>
      <c r="D42"/>
      <c r="G42" s="5"/>
      <c r="H42" s="5"/>
      <c r="I42" s="5"/>
      <c r="J42" s="5"/>
    </row>
    <row r="43" spans="2:11" s="5" customFormat="1" x14ac:dyDescent="0.15">
      <c r="B43" s="2"/>
      <c r="C43" s="1"/>
      <c r="D43"/>
    </row>
    <row r="44" spans="2:11" x14ac:dyDescent="0.15">
      <c r="C44" s="5"/>
      <c r="D44"/>
      <c r="E44" s="5"/>
      <c r="F44" s="5"/>
    </row>
    <row r="45" spans="2:11" s="5" customFormat="1" x14ac:dyDescent="0.15">
      <c r="B45" s="2"/>
      <c r="C45" s="7"/>
      <c r="D45"/>
      <c r="E45" s="1"/>
      <c r="F45" s="1"/>
    </row>
    <row r="46" spans="2:11" s="5" customFormat="1" x14ac:dyDescent="0.15">
      <c r="B46" s="2"/>
      <c r="C46" s="1"/>
      <c r="D46" s="1"/>
      <c r="G46" s="7"/>
      <c r="H46" s="7"/>
      <c r="I46" s="7"/>
      <c r="J46" s="7"/>
    </row>
    <row r="47" spans="2:11" x14ac:dyDescent="0.15">
      <c r="D47" s="1"/>
      <c r="E47" s="7"/>
      <c r="F47" s="7"/>
    </row>
    <row r="48" spans="2:11" x14ac:dyDescent="0.15">
      <c r="D48" s="1"/>
    </row>
    <row r="49" spans="2:14" s="5" customFormat="1" x14ac:dyDescent="0.15">
      <c r="B49" s="2"/>
      <c r="C49" s="1"/>
      <c r="D49" s="1"/>
      <c r="E49" s="1"/>
      <c r="F49" s="1"/>
      <c r="G49" s="1"/>
      <c r="H49" s="1"/>
      <c r="I49" s="1"/>
      <c r="J49" s="1"/>
    </row>
    <row r="50" spans="2:14" s="7" customFormat="1" x14ac:dyDescent="0.15">
      <c r="B50" s="2"/>
      <c r="C50" s="1"/>
      <c r="D50" s="1"/>
      <c r="E50" s="1"/>
      <c r="F50" s="1"/>
      <c r="G50" s="1"/>
      <c r="H50" s="1"/>
      <c r="I50" s="1"/>
      <c r="J50" s="1"/>
    </row>
    <row r="51" spans="2:14" x14ac:dyDescent="0.15">
      <c r="D51" s="1"/>
    </row>
    <row r="52" spans="2:14" x14ac:dyDescent="0.15">
      <c r="D52" s="1"/>
    </row>
    <row r="53" spans="2:14" x14ac:dyDescent="0.15">
      <c r="D53" s="1"/>
    </row>
    <row r="54" spans="2:14" x14ac:dyDescent="0.15">
      <c r="D54" s="1"/>
    </row>
    <row r="55" spans="2:14" x14ac:dyDescent="0.15">
      <c r="B55" s="8"/>
      <c r="D55" s="1"/>
    </row>
    <row r="56" spans="2:14" x14ac:dyDescent="0.15">
      <c r="H56" s="10"/>
    </row>
    <row r="57" spans="2:14" x14ac:dyDescent="0.15">
      <c r="F57" s="10"/>
      <c r="G57" s="5"/>
      <c r="H57" s="10"/>
      <c r="K57" s="10"/>
      <c r="L57" s="10"/>
    </row>
    <row r="58" spans="2:14" x14ac:dyDescent="0.15">
      <c r="F58" s="10"/>
      <c r="I58" s="10"/>
      <c r="J58" s="10"/>
      <c r="K58" s="10"/>
      <c r="L58" s="10"/>
    </row>
    <row r="59" spans="2:14" x14ac:dyDescent="0.15">
      <c r="I59" s="10"/>
      <c r="J59" s="10"/>
    </row>
    <row r="60" spans="2:14" x14ac:dyDescent="0.15">
      <c r="F60" s="5"/>
    </row>
    <row r="61" spans="2:14" x14ac:dyDescent="0.15">
      <c r="H61" s="5"/>
    </row>
    <row r="62" spans="2:14" x14ac:dyDescent="0.15">
      <c r="K62" s="5"/>
      <c r="L62" s="5"/>
      <c r="M62" s="5"/>
      <c r="N62" s="5"/>
    </row>
    <row r="63" spans="2:14" x14ac:dyDescent="0.15">
      <c r="I63" s="5"/>
      <c r="J63" s="5"/>
    </row>
    <row r="65" spans="2:14" s="5" customFormat="1" x14ac:dyDescent="0.15">
      <c r="B65" s="2"/>
      <c r="C65" s="1"/>
      <c r="D65" s="3"/>
      <c r="E65" s="1"/>
      <c r="F65" s="1"/>
      <c r="G65" s="1"/>
      <c r="H65" s="1"/>
      <c r="I65" s="1"/>
      <c r="J65" s="1"/>
      <c r="K65" s="1"/>
      <c r="L65" s="1"/>
      <c r="M65" s="1"/>
      <c r="N65" s="1"/>
    </row>
  </sheetData>
  <phoneticPr fontId="0" type="noConversion"/>
  <conditionalFormatting sqref="E10">
    <cfRule type="cellIs" dxfId="0" priority="8" stopIfTrue="1" operator="greaterThan">
      <formula>0</formula>
    </cfRule>
  </conditionalFormatting>
  <pageMargins left="0.75" right="0.75" top="1" bottom="1" header="0.5" footer="0.5"/>
  <pageSetup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Fall Chapter Budget</vt:lpstr>
      <vt:lpstr>Spring Chapter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Chapter Budget</dc:title>
  <dc:subject>&amp;lt;p&amp;gt;Formal  Awards  Rho  Epsilon  Sigma  Phi  Delta  Kappa  Iota  Tau  Gamma  Theta  Beta  Alpha  Chapter Budget  Active Dues  Number of Members  Total  Amount  Receivables  Expenses  General Fraternity Dues  Initiation Fees  Liability Insurance  High Zeta Budget  Total Credits  Total Expenses  Reserve Fund  --------------&amp;lt;/p&amp;gt;</dc:subject>
  <dc:creator>BUILTIN BUILTIN</dc:creator>
  <cp:keywords>Sample Chapter Budget</cp:keywords>
  <dc:description>&amp;lt;p&amp;gt;Formal  Awards  Rho  Epsilon  Sigma  Phi  Delta  Kappa  Iota  Tau  Gamma  Theta  Beta  Alpha  Chapter Budget  Active Dues  Number of Members  Total  Amount  Receivables  Expenses  General Fraternity Dues  Initiation Fees  Liability Insurance  High Zeta Budget  Total Credits  Total Expenses  Reserve Fund  --------------&amp;lt;/p&amp;gt;</dc:description>
  <cp:lastModifiedBy>Anne Schulte</cp:lastModifiedBy>
  <dcterms:created xsi:type="dcterms:W3CDTF">2001-10-26T01:29:38Z</dcterms:created>
  <dcterms:modified xsi:type="dcterms:W3CDTF">2021-10-19T15:36:19Z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ID">
    <vt:i4>1006</vt:i4>
  </property>
  <property fmtid="{D5CDD505-2E9C-101B-9397-08002B2CF9AE}" pid="3" name="EktContentLanguage">
    <vt:i4>1033</vt:i4>
  </property>
  <property fmtid="{D5CDD505-2E9C-101B-9397-08002B2CF9AE}" pid="4" name="EktFolderId">
    <vt:i4>762</vt:i4>
  </property>
  <property fmtid="{D5CDD505-2E9C-101B-9397-08002B2CF9AE}" pid="5" name="EktQuickLink">
    <vt:lpwstr>javascript:void window.open('/WorkArea/showcontent.aspx?id=1006','showcontent','toolbar=0,location=0,directories=0,status=0,menubar=0,scrollbars=1,resizable=1,width=700,height=600')</vt:lpwstr>
  </property>
  <property fmtid="{D5CDD505-2E9C-101B-9397-08002B2CF9AE}" pid="6" name="EktContentType">
    <vt:i4>101</vt:i4>
  </property>
  <property fmtid="{D5CDD505-2E9C-101B-9397-08002B2CF9AE}" pid="7" name="EktFolderName">
    <vt:lpwstr/>
  </property>
  <property fmtid="{D5CDD505-2E9C-101B-9397-08002B2CF9AE}" pid="8" name="EktCmsPath">
    <vt:lpwstr>&amp;lt;p&amp;gt;Formal  Awards  Rho  Epsilon  Sigma  Phi  Delta  Kappa  Iota  Tau  Gamma  Theta  Beta  Alpha  Chapter Budget  Active Dues  Number of Members  Total  Amount  Receivables  Expenses  General Fraternity Dues  Initiation Fees  Liability Insurance  Hig</vt:lpwstr>
  </property>
  <property fmtid="{D5CDD505-2E9C-101B-9397-08002B2CF9AE}" pid="9" name="EktExpiryType">
    <vt:i4>1</vt:i4>
  </property>
  <property fmtid="{D5CDD505-2E9C-101B-9397-08002B2CF9AE}" pid="10" name="EktDateCreated">
    <vt:filetime>2008-06-18T19:32:52Z</vt:filetime>
  </property>
  <property fmtid="{D5CDD505-2E9C-101B-9397-08002B2CF9AE}" pid="11" name="EktDateModified">
    <vt:filetime>2008-06-18T19:38:16Z</vt:filetime>
  </property>
  <property fmtid="{D5CDD505-2E9C-101B-9397-08002B2CF9AE}" pid="12" name="EktTaxCategory">
    <vt:lpwstr/>
  </property>
  <property fmtid="{D5CDD505-2E9C-101B-9397-08002B2CF9AE}" pid="13" name="EktCmsSize">
    <vt:i4>50176</vt:i4>
  </property>
  <property fmtid="{D5CDD505-2E9C-101B-9397-08002B2CF9AE}" pid="14" name="EktSearchable">
    <vt:i4>1</vt:i4>
  </property>
  <property fmtid="{D5CDD505-2E9C-101B-9397-08002B2CF9AE}" pid="15" name="EktEDescription">
    <vt:lpwstr>Summary &amp;lt;p&amp;gt;Formal  Awards  Rho  Epsilon  Sigma  Phi  Delta  Kappa  Iota  Tau  Gamma  Theta  Beta  Alpha  Chapter Budget  Active Dues  Number of Members  Total  Amount  Receivables  Expenses  General Fraternity Dues  Initiation Fees  Liability Insura</vt:lpwstr>
  </property>
  <property fmtid="{D5CDD505-2E9C-101B-9397-08002B2CF9AE}" pid="16" name="Ekttitle">
    <vt:lpwstr>Lambda Chi Alpha</vt:lpwstr>
  </property>
  <property fmtid="{D5CDD505-2E9C-101B-9397-08002B2CF9AE}" pid="17" name="Ektkeywords">
    <vt:lpwstr>Lambda Chi;Alpha;fraternity</vt:lpwstr>
  </property>
  <property fmtid="{D5CDD505-2E9C-101B-9397-08002B2CF9AE}" pid="18" name="EktInPerm">
    <vt:i4>0</vt:i4>
  </property>
</Properties>
</file>